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460" windowWidth="13880" windowHeight="14140" activeTab="0"/>
  </bookViews>
  <sheets>
    <sheet name="Sheet1" sheetId="1" r:id="rId1"/>
    <sheet name="thermal" sheetId="2" r:id="rId2"/>
    <sheet name="Sheet3" sheetId="3" r:id="rId3"/>
  </sheets>
  <definedNames>
    <definedName name="dtot">'Sheet1'!$B$6</definedName>
    <definedName name="fg">'Sheet1'!$B$11</definedName>
    <definedName name="fl">'Sheet1'!$B$13</definedName>
    <definedName name="fp">'Sheet1'!$B$14</definedName>
    <definedName name="ft">'Sheet1'!$B$12</definedName>
    <definedName name="N">'Sheet1'!$B$5</definedName>
  </definedNames>
  <calcPr fullCalcOnLoad="1"/>
</workbook>
</file>

<file path=xl/sharedStrings.xml><?xml version="1.0" encoding="utf-8"?>
<sst xmlns="http://schemas.openxmlformats.org/spreadsheetml/2006/main" count="30" uniqueCount="29">
  <si>
    <t>Axis_error_apportionment_estimator.xls</t>
  </si>
  <si>
    <t>Source of error</t>
  </si>
  <si>
    <t>Apportion of error (dtot/f)</t>
  </si>
  <si>
    <t>Factor (f)</t>
  </si>
  <si>
    <t>Apportion of error per axis</t>
  </si>
  <si>
    <t>Bearings (fb)</t>
  </si>
  <si>
    <t>Structure (fs)</t>
  </si>
  <si>
    <t>Actuator (fa)</t>
  </si>
  <si>
    <t>Sensor (fs)</t>
  </si>
  <si>
    <t>Cables (fc)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</si>
  <si>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</si>
  <si>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characteristic length</t>
  </si>
  <si>
    <t>cte</t>
  </si>
  <si>
    <t>delta T</t>
  </si>
  <si>
    <t>error amount (microns)</t>
  </si>
  <si>
    <t>Based on linear sum of errors</t>
  </si>
  <si>
    <t>Based on root square sum of errors</t>
  </si>
  <si>
    <t>Apportion of error within each axis (amount allocated to each of X, Y, Z directions) to be determined by sensitive directions</t>
  </si>
  <si>
    <t>Number of axes, N</t>
  </si>
  <si>
    <t>Total allowable error, dtot (microns)</t>
  </si>
  <si>
    <t>Geometric, fg</t>
  </si>
  <si>
    <t>Thermal, ft</t>
  </si>
  <si>
    <t>Load-induced (deflection), fl</t>
  </si>
  <si>
    <t>Process, fp</t>
  </si>
  <si>
    <t>Average (expected case) of linear and RSS</t>
  </si>
  <si>
    <t>To apportion errors between types and axes.  By Alex Slocum, last modified AHS 2014.04.09</t>
  </si>
  <si>
    <t>what the customer wants from their machine</t>
  </si>
  <si>
    <t>Edited by Hilary Johnson for the Transforming Desk Project 3-2-17</t>
  </si>
  <si>
    <t>Look at these values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</si>
</sst>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right"/>
    </xf>
    <xf numFmtId="1" fontId="0" fillId="13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8" fillId="9" borderId="10" xfId="0" applyFont="1" applyFill="1" applyBorder="1" applyAlignment="1">
      <alignment/>
    </xf>
    <xf numFmtId="1" fontId="0" fillId="13" borderId="10" xfId="0" applyNumberForma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40" fillId="27" borderId="8" xfId="58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zoomScalePageLayoutView="0" workbookViewId="0" topLeftCell="A1">
      <selection activeCell="J24" sqref="J24"/>
    </sheetView>
  </sheetViews>
  <sheetFormatPr defaultColWidth="8.8515625" defaultRowHeight="12.75"/>
  <cols>
    <col min="1" max="1" width="27.28125" style="0" customWidth="1"/>
    <col min="2" max="2" width="6.140625" style="0" customWidth="1"/>
    <col min="3" max="3" width="11.00390625" style="0" customWidth="1"/>
    <col min="4" max="4" width="12.421875" style="0" customWidth="1"/>
    <col min="5" max="5" width="11.421875" style="0" bestFit="1" customWidth="1"/>
    <col min="6" max="6" width="11.7109375" style="0" bestFit="1" customWidth="1"/>
    <col min="7" max="7" width="11.140625" style="0" bestFit="1" customWidth="1"/>
    <col min="8" max="8" width="10.00390625" style="0" bestFit="1" customWidth="1"/>
    <col min="9" max="9" width="9.8515625" style="0" bestFit="1" customWidth="1"/>
  </cols>
  <sheetData>
    <row r="1" spans="1:9" ht="12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5" t="s">
        <v>27</v>
      </c>
      <c r="B3" s="26"/>
      <c r="C3" s="26"/>
      <c r="D3" s="26"/>
      <c r="E3" s="26"/>
      <c r="F3" s="26"/>
      <c r="G3" s="26"/>
      <c r="H3" s="26"/>
      <c r="I3" s="27"/>
    </row>
    <row r="4" spans="1:9" ht="12.75">
      <c r="A4" s="24" t="s">
        <v>10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1" t="s">
        <v>18</v>
      </c>
      <c r="B5" s="7">
        <v>3</v>
      </c>
      <c r="C5" s="1"/>
      <c r="D5" s="1"/>
      <c r="E5" s="1"/>
      <c r="F5" s="1"/>
      <c r="G5" s="1"/>
      <c r="H5" s="1"/>
      <c r="I5" s="1"/>
    </row>
    <row r="6" spans="1:9" ht="12.75">
      <c r="A6" s="15" t="s">
        <v>19</v>
      </c>
      <c r="B6" s="16">
        <v>4000</v>
      </c>
      <c r="C6" s="15" t="s">
        <v>26</v>
      </c>
      <c r="D6" s="15"/>
      <c r="E6" s="15"/>
      <c r="F6" s="1"/>
      <c r="G6" s="1"/>
      <c r="H6" s="1"/>
      <c r="I6" s="1"/>
    </row>
    <row r="7" spans="1:9" ht="27.75" customHeight="1">
      <c r="A7" s="1"/>
      <c r="B7" s="1"/>
      <c r="C7" s="1"/>
      <c r="D7" s="1"/>
      <c r="E7" s="22" t="s">
        <v>17</v>
      </c>
      <c r="F7" s="22"/>
      <c r="G7" s="22"/>
      <c r="H7" s="22"/>
      <c r="I7" s="22"/>
    </row>
    <row r="8" spans="1:9" ht="12.75">
      <c r="A8" s="1"/>
      <c r="B8" s="1"/>
      <c r="C8" s="1"/>
      <c r="D8" s="1"/>
      <c r="E8" s="5" t="s">
        <v>5</v>
      </c>
      <c r="F8" s="5" t="s">
        <v>6</v>
      </c>
      <c r="G8" s="5" t="s">
        <v>7</v>
      </c>
      <c r="H8" s="5" t="s">
        <v>8</v>
      </c>
      <c r="I8" s="6" t="s">
        <v>9</v>
      </c>
    </row>
    <row r="9" spans="1:9" ht="25.5">
      <c r="A9" s="1" t="s">
        <v>1</v>
      </c>
      <c r="B9" s="3" t="s">
        <v>3</v>
      </c>
      <c r="C9" s="2" t="s">
        <v>2</v>
      </c>
      <c r="D9" s="2" t="s">
        <v>4</v>
      </c>
      <c r="E9" s="5">
        <v>1</v>
      </c>
      <c r="F9" s="5">
        <v>1</v>
      </c>
      <c r="G9" s="5">
        <v>0.2</v>
      </c>
      <c r="H9" s="5">
        <v>0</v>
      </c>
      <c r="I9" s="6">
        <v>0.2</v>
      </c>
    </row>
    <row r="10" spans="1:9" ht="12.75">
      <c r="A10" s="18" t="s">
        <v>15</v>
      </c>
      <c r="B10" s="19"/>
      <c r="C10" s="19"/>
      <c r="D10" s="19"/>
      <c r="E10" s="19"/>
      <c r="F10" s="19"/>
      <c r="G10" s="19"/>
      <c r="H10" s="19"/>
      <c r="I10" s="19"/>
    </row>
    <row r="11" spans="1:9" ht="12.75">
      <c r="A11" s="11" t="s">
        <v>20</v>
      </c>
      <c r="B11" s="8">
        <v>0.5</v>
      </c>
      <c r="C11" s="12">
        <f>dtot*fg/(fg+ft+fl+fp)</f>
        <v>2000</v>
      </c>
      <c r="D11" s="12">
        <f>C11/N</f>
        <v>666.6666666666666</v>
      </c>
      <c r="E11" s="12">
        <f>$D11*$E$9/(SUM($E$9:$I$9))</f>
        <v>277.7777777777777</v>
      </c>
      <c r="F11" s="12">
        <f>$D11*$F$9/(SUM($E$9:$I$9))</f>
        <v>277.7777777777777</v>
      </c>
      <c r="G11" s="12">
        <f>$D11*$G$9/(SUM($E$9:$I$9))</f>
        <v>55.55555555555555</v>
      </c>
      <c r="H11" s="12">
        <f>$D11*$H$9/(SUM($E$9:$I$9))</f>
        <v>0</v>
      </c>
      <c r="I11" s="12">
        <f>$D11*$I$9/(SUM($E$9:$I$9))</f>
        <v>55.55555555555555</v>
      </c>
    </row>
    <row r="12" spans="1:9" ht="12.75">
      <c r="A12" s="11" t="s">
        <v>21</v>
      </c>
      <c r="B12" s="8">
        <v>0</v>
      </c>
      <c r="C12" s="12">
        <f>dtot*ft/(fg+ft+fl+fp)</f>
        <v>0</v>
      </c>
      <c r="D12" s="12">
        <f>C12/N</f>
        <v>0</v>
      </c>
      <c r="E12" s="12">
        <f>$D12*$E$9/(SUM($E$9:$I$9))</f>
        <v>0</v>
      </c>
      <c r="F12" s="12">
        <f>$D12*$F$9/(SUM($E$9:$I$9))</f>
        <v>0</v>
      </c>
      <c r="G12" s="12">
        <f>$D12*$G$9/(SUM($E$9:$I$9))</f>
        <v>0</v>
      </c>
      <c r="H12" s="12">
        <f>$D12*$H$9/(SUM($E$9:$I$9))</f>
        <v>0</v>
      </c>
      <c r="I12" s="12">
        <f>$D12*$I$9/(SUM($E$9:$I$9))</f>
        <v>0</v>
      </c>
    </row>
    <row r="13" spans="1:9" ht="12.75">
      <c r="A13" s="11" t="s">
        <v>22</v>
      </c>
      <c r="B13" s="8">
        <v>0.5</v>
      </c>
      <c r="C13" s="12">
        <f>dtot*fl/(fg+ft+fl+fp)</f>
        <v>2000</v>
      </c>
      <c r="D13" s="12">
        <f>C13/N</f>
        <v>666.6666666666666</v>
      </c>
      <c r="E13" s="12">
        <f>$D13*$E$9/(SUM($E$9:$I$9))</f>
        <v>277.7777777777777</v>
      </c>
      <c r="F13" s="12">
        <f>$D13*$F$9/(SUM($E$9:$I$9))</f>
        <v>277.7777777777777</v>
      </c>
      <c r="G13" s="12">
        <f>$D13*$G$9/(SUM($E$9:$I$9))</f>
        <v>55.55555555555555</v>
      </c>
      <c r="H13" s="12">
        <f>$D13*$H$9/(SUM($E$9:$I$9))</f>
        <v>0</v>
      </c>
      <c r="I13" s="12">
        <f>$D13*$I$9/(SUM($E$9:$I$9))</f>
        <v>55.55555555555555</v>
      </c>
    </row>
    <row r="14" spans="1:9" ht="12.75">
      <c r="A14" s="11" t="s">
        <v>23</v>
      </c>
      <c r="B14" s="8">
        <v>0</v>
      </c>
      <c r="C14" s="12">
        <f>dtot*fp/(fg+ft+fl+fp)</f>
        <v>0</v>
      </c>
      <c r="D14" s="12">
        <f>C14/N</f>
        <v>0</v>
      </c>
      <c r="E14" s="12">
        <f>$D14*$E$9/(SUM($E$9:$I$9))</f>
        <v>0</v>
      </c>
      <c r="F14" s="12">
        <f>$D14*$F$9/(SUM($E$9:$I$9))</f>
        <v>0</v>
      </c>
      <c r="G14" s="12">
        <f>$D14*$G$9/(SUM($E$9:$I$9))</f>
        <v>0</v>
      </c>
      <c r="H14" s="12">
        <f>$D14*$H$9/(SUM($E$9:$I$9))</f>
        <v>0</v>
      </c>
      <c r="I14" s="12">
        <f>$D14*$I$9/(SUM($E$9:$I$9))</f>
        <v>0</v>
      </c>
    </row>
    <row r="15" spans="1:9" ht="12.75">
      <c r="A15" s="20" t="s">
        <v>16</v>
      </c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13" t="str">
        <f aca="true" t="shared" si="0" ref="A16:B19">A11</f>
        <v>Geometric, fg</v>
      </c>
      <c r="B16" s="10">
        <f t="shared" si="0"/>
        <v>0.5</v>
      </c>
      <c r="C16" s="13">
        <f>dtot*fg/SQRT(fg^2+ft^2+fl^2+fp^2)</f>
        <v>2828.4271247461897</v>
      </c>
      <c r="D16" s="13">
        <f>C16/SQRT(N)</f>
        <v>1632.993161855452</v>
      </c>
      <c r="E16" s="13">
        <f>$D16*E$9/SQRT($E$9^2+$F$9^2+$G$9^2+$H$9^2+$I$9^2)</f>
        <v>1132.2770341445955</v>
      </c>
      <c r="F16" s="13">
        <f aca="true" t="shared" si="1" ref="F16:I19">$D16*F$9/SQRT($E$9^2+$F$9^2+$G$9^2+$H$9^2+$I$9^2)</f>
        <v>1132.2770341445955</v>
      </c>
      <c r="G16" s="13">
        <f t="shared" si="1"/>
        <v>226.4554068289191</v>
      </c>
      <c r="H16" s="13">
        <f t="shared" si="1"/>
        <v>0</v>
      </c>
      <c r="I16" s="13">
        <f t="shared" si="1"/>
        <v>226.4554068289191</v>
      </c>
    </row>
    <row r="17" spans="1:9" ht="12.75">
      <c r="A17" s="13" t="str">
        <f t="shared" si="0"/>
        <v>Thermal, ft</v>
      </c>
      <c r="B17" s="10">
        <f t="shared" si="0"/>
        <v>0</v>
      </c>
      <c r="C17" s="13">
        <f>dtot*ft/SQRT(fg^2+ft^2+fl^2+fp^2)</f>
        <v>0</v>
      </c>
      <c r="D17" s="13">
        <f>C17/SQRT(N)</f>
        <v>0</v>
      </c>
      <c r="E17" s="13">
        <f>$D17*E$9/SQRT($E$9^2+$F$9^2+$G$9^2+$H$9^2+$I$9^2)</f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</row>
    <row r="18" spans="1:9" ht="12.75">
      <c r="A18" s="13" t="str">
        <f t="shared" si="0"/>
        <v>Load-induced (deflection), fl</v>
      </c>
      <c r="B18" s="10">
        <f t="shared" si="0"/>
        <v>0.5</v>
      </c>
      <c r="C18" s="13">
        <f>dtot*fl/SQRT(fg^2+ft^2+fl^2+fp^2)</f>
        <v>2828.4271247461897</v>
      </c>
      <c r="D18" s="13">
        <f>C18/SQRT(N)</f>
        <v>1632.993161855452</v>
      </c>
      <c r="E18" s="13">
        <f>$D18*E$9/SQRT($E$9^2+$F$9^2+$G$9^2+$H$9^2+$I$9^2)</f>
        <v>1132.2770341445955</v>
      </c>
      <c r="F18" s="13">
        <f t="shared" si="1"/>
        <v>1132.2770341445955</v>
      </c>
      <c r="G18" s="13">
        <f t="shared" si="1"/>
        <v>226.4554068289191</v>
      </c>
      <c r="H18" s="13">
        <f t="shared" si="1"/>
        <v>0</v>
      </c>
      <c r="I18" s="13">
        <f t="shared" si="1"/>
        <v>226.4554068289191</v>
      </c>
    </row>
    <row r="19" spans="1:9" ht="12.75">
      <c r="A19" s="13" t="str">
        <f t="shared" si="0"/>
        <v>Process, fp</v>
      </c>
      <c r="B19" s="10">
        <f t="shared" si="0"/>
        <v>0</v>
      </c>
      <c r="C19" s="13">
        <f>dtot*fp/SQRT(fg^2+ft^2+fl^2+fp^2)</f>
        <v>0</v>
      </c>
      <c r="D19" s="13">
        <f>C19/SQRT(N)</f>
        <v>0</v>
      </c>
      <c r="E19" s="13">
        <f>$D19*E$9/SQRT($E$9^2+$F$9^2+$G$9^2+$H$9^2+$I$9^2)</f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</row>
    <row r="20" spans="1:9" ht="12.75">
      <c r="A20" s="14"/>
      <c r="B20" s="17" t="s">
        <v>24</v>
      </c>
      <c r="C20" s="17"/>
      <c r="D20" s="17"/>
      <c r="E20" s="17"/>
      <c r="F20" s="17"/>
      <c r="G20" s="17"/>
      <c r="H20" s="17"/>
      <c r="I20" s="17"/>
    </row>
    <row r="21" spans="1:10" ht="15">
      <c r="A21" s="13" t="str">
        <f aca="true" t="shared" si="2" ref="A21:B24">A16</f>
        <v>Geometric, fg</v>
      </c>
      <c r="B21" s="9">
        <f t="shared" si="2"/>
        <v>0.5</v>
      </c>
      <c r="C21" s="28">
        <f aca="true" t="shared" si="3" ref="C21:I24">(C11+C16)/2</f>
        <v>2414.2135623730946</v>
      </c>
      <c r="D21" s="28">
        <f t="shared" si="3"/>
        <v>1149.8299142610592</v>
      </c>
      <c r="E21" s="28">
        <f t="shared" si="3"/>
        <v>705.0274059611866</v>
      </c>
      <c r="F21" s="28">
        <f t="shared" si="3"/>
        <v>705.0274059611866</v>
      </c>
      <c r="G21" s="28">
        <f t="shared" si="3"/>
        <v>141.00548119223734</v>
      </c>
      <c r="H21" s="28">
        <f t="shared" si="3"/>
        <v>0</v>
      </c>
      <c r="I21" s="28">
        <f t="shared" si="3"/>
        <v>141.00548119223734</v>
      </c>
      <c r="J21" t="s">
        <v>28</v>
      </c>
    </row>
    <row r="22" spans="1:9" ht="12.75">
      <c r="A22" s="13" t="str">
        <f t="shared" si="2"/>
        <v>Thermal, ft</v>
      </c>
      <c r="B22" s="9">
        <f t="shared" si="2"/>
        <v>0</v>
      </c>
      <c r="C22" s="12">
        <f t="shared" si="3"/>
        <v>0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1:10" ht="15">
      <c r="A23" s="13" t="str">
        <f t="shared" si="2"/>
        <v>Load-induced (deflection), fl</v>
      </c>
      <c r="B23" s="9">
        <f t="shared" si="2"/>
        <v>0.5</v>
      </c>
      <c r="C23" s="28">
        <f t="shared" si="3"/>
        <v>2414.2135623730946</v>
      </c>
      <c r="D23" s="28">
        <f t="shared" si="3"/>
        <v>1149.8299142610592</v>
      </c>
      <c r="E23" s="28">
        <f t="shared" si="3"/>
        <v>705.0274059611866</v>
      </c>
      <c r="F23" s="28">
        <f t="shared" si="3"/>
        <v>705.0274059611866</v>
      </c>
      <c r="G23" s="28">
        <f t="shared" si="3"/>
        <v>141.00548119223734</v>
      </c>
      <c r="H23" s="28">
        <f t="shared" si="3"/>
        <v>0</v>
      </c>
      <c r="I23" s="28">
        <f t="shared" si="3"/>
        <v>141.00548119223734</v>
      </c>
      <c r="J23" t="s">
        <v>28</v>
      </c>
    </row>
    <row r="24" spans="1:9" ht="12.75">
      <c r="A24" s="13" t="str">
        <f t="shared" si="2"/>
        <v>Process, fp</v>
      </c>
      <c r="B24" s="9">
        <f t="shared" si="2"/>
        <v>0</v>
      </c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</row>
  </sheetData>
  <sheetProtection/>
  <mergeCells count="8">
    <mergeCell ref="B20:I20"/>
    <mergeCell ref="A10:I10"/>
    <mergeCell ref="A15:I15"/>
    <mergeCell ref="E7:I7"/>
    <mergeCell ref="A1:I1"/>
    <mergeCell ref="A2:I2"/>
    <mergeCell ref="A4:I4"/>
    <mergeCell ref="A3:I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41.421875" style="0" customWidth="1"/>
  </cols>
  <sheetData>
    <row r="2" spans="1:2" ht="12.75">
      <c r="A2" t="s">
        <v>11</v>
      </c>
      <c r="B2">
        <v>0.2</v>
      </c>
    </row>
    <row r="3" spans="1:2" ht="12.75">
      <c r="A3" t="s">
        <v>12</v>
      </c>
      <c r="B3" s="4">
        <v>2E-05</v>
      </c>
    </row>
    <row r="4" spans="1:2" ht="12.75">
      <c r="A4" t="s">
        <v>13</v>
      </c>
      <c r="B4">
        <v>5</v>
      </c>
    </row>
    <row r="5" spans="1:2" ht="12.75">
      <c r="A5" t="s">
        <v>14</v>
      </c>
      <c r="B5" s="4">
        <f>B4*B3*B2*1000000</f>
        <v>20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Slocum</dc:creator>
  <cp:keywords/>
  <dc:description/>
  <cp:lastModifiedBy>Hilary Johnson</cp:lastModifiedBy>
  <dcterms:created xsi:type="dcterms:W3CDTF">2005-04-03T21:00:03Z</dcterms:created>
  <dcterms:modified xsi:type="dcterms:W3CDTF">2017-03-02T20:38:56Z</dcterms:modified>
  <cp:category/>
  <cp:version/>
  <cp:contentType/>
  <cp:contentStatus/>
</cp:coreProperties>
</file>